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5" yWindow="15" windowWidth="14340" windowHeight="12795" tabRatio="879" activeTab="1"/>
  </bookViews>
  <sheets>
    <sheet name="т2" sheetId="96" r:id="rId1"/>
    <sheet name="т6" sheetId="100" r:id="rId2"/>
  </sheets>
  <externalReferences>
    <externalReference r:id="rId3"/>
  </externalReferences>
  <definedNames>
    <definedName name="_xlnm.Print_Titles" localSheetId="0">т2!$21:$21</definedName>
    <definedName name="_xlnm.Print_Titles" localSheetId="1">т6!$4:$4</definedName>
    <definedName name="_xlnm.Print_Area" localSheetId="0">т2!$A$1:$Q$26</definedName>
    <definedName name="_xlnm.Print_Area" localSheetId="1">т6!$A$1:$P$49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P23" i="96" l="1"/>
  <c r="P22" i="96"/>
  <c r="P25" i="96"/>
  <c r="P26" i="96" s="1"/>
  <c r="D19" i="100" s="1"/>
  <c r="D20" i="100" s="1"/>
  <c r="D21" i="100" l="1"/>
  <c r="D24" i="100" s="1"/>
  <c r="D25" i="100" l="1"/>
  <c r="D22" i="100" s="1"/>
</calcChain>
</file>

<file path=xl/sharedStrings.xml><?xml version="1.0" encoding="utf-8"?>
<sst xmlns="http://schemas.openxmlformats.org/spreadsheetml/2006/main" count="139" uniqueCount="93">
  <si>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</si>
  <si>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</si>
  <si>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</si>
  <si>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</si>
  <si>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</si>
  <si>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</si>
  <si>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</si>
  <si>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Проектные работы 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</si>
  <si>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</si>
  <si>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</si>
  <si>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</si>
  <si>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</si>
  <si>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</si>
  <si>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</si>
  <si>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</si>
  <si>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</si>
  <si>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Укрупненный норматив цены,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</si>
  <si>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</si>
  <si>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</si>
  <si>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</si>
  <si>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</si>
  <si>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Выключатель (ячейка выключателя), ячейка распределительного устройства 2</t>
  </si>
  <si>
    <t xml:space="preserve">Итого объем финансовых потребностей,                   тыс рублей (без НДС) </t>
  </si>
  <si>
    <t>6.1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</si>
  <si>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</si>
  <si>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</si>
  <si>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</si>
  <si>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</si>
  <si>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</si>
  <si>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</si>
  <si>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</si>
  <si>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</si>
  <si>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</si>
  <si>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</si>
  <si>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</si>
  <si>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</si>
  <si>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</si>
  <si>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</si>
  <si>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</si>
  <si>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</si>
  <si>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</si>
  <si>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</si>
  <si>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</si>
  <si>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</si>
  <si>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</si>
  <si>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</si>
  <si>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</si>
  <si>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</si>
  <si>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</si>
  <si>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</si>
  <si>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</si>
  <si>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</si>
  <si>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</si>
  <si>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1 объект</t>
  </si>
  <si>
    <t>7.1</t>
  </si>
  <si>
    <t>7.2</t>
  </si>
  <si>
    <t>7.3</t>
  </si>
  <si>
    <t>1 точка учета</t>
  </si>
  <si>
    <t>А1-04</t>
  </si>
  <si>
    <t>Прибор учета трехфазный для РП</t>
  </si>
  <si>
    <t>А1-06</t>
  </si>
  <si>
    <t>ПКУ с ТТ и ТН</t>
  </si>
  <si>
    <t>УНЦ ИИК</t>
  </si>
  <si>
    <t>2 точка учета</t>
  </si>
  <si>
    <t>от 0,2 до 0,59млн.руб.</t>
  </si>
  <si>
    <t>П6-04</t>
  </si>
  <si>
    <t>Год раскрытия информации:  2020</t>
  </si>
  <si>
    <t>Утвержденные плановые значения показателей приведены в соответствии с Приказом Минэнерго России от 15.11.2019 №8@</t>
  </si>
  <si>
    <t>Тип инвестиционного проекта:   Реконструкция</t>
  </si>
  <si>
    <t>Наименование инвестиционного проекта: 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</si>
  <si>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Идентификатор инвестиционного проекта:  K_Che260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</si>
  <si>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</si>
  <si>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Год раскрытия информации:  2022</t>
  </si>
  <si>
    <t xml:space="preserve">Идентификатор инвестиционного проекта:  </t>
  </si>
  <si>
    <t>K_Che260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</si>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</sst>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_)"/>
    <numFmt numFmtId="170" formatCode="0.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6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2" fillId="0" borderId="0"/>
    <xf numFmtId="0" fontId="20" fillId="0" borderId="0"/>
    <xf numFmtId="0" fontId="1" fillId="0" borderId="0"/>
    <xf numFmtId="0" fontId="22" fillId="0" borderId="0"/>
    <xf numFmtId="168" fontId="29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39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5" fontId="38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119">
    <xf numFmtId="0" fontId="0" fillId="0" borderId="0" xfId="0"/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6" fillId="0" borderId="0" xfId="21" applyFont="1" applyAlignment="1">
      <alignment horizontal="right" vertical="center"/>
    </xf>
    <xf numFmtId="0" fontId="26" fillId="0" borderId="0" xfId="21" applyFont="1" applyAlignment="1">
      <alignment horizontal="right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/>
    <xf numFmtId="0" fontId="25" fillId="0" borderId="0" xfId="0" applyFont="1" applyFill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Fill="1" applyBorder="1"/>
    <xf numFmtId="49" fontId="40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40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Alignment="1">
      <alignment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4" fontId="40" fillId="0" borderId="10" xfId="0" applyNumberFormat="1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/>
    </xf>
    <xf numFmtId="49" fontId="41" fillId="0" borderId="0" xfId="0" applyNumberFormat="1" applyFont="1" applyFill="1" applyAlignment="1">
      <alignment horizontal="center"/>
    </xf>
    <xf numFmtId="0" fontId="41" fillId="0" borderId="0" xfId="0" applyFont="1" applyFill="1" applyAlignment="1">
      <alignment wrapText="1"/>
    </xf>
    <xf numFmtId="0" fontId="41" fillId="0" borderId="0" xfId="0" applyFont="1" applyFill="1" applyAlignment="1">
      <alignment horizontal="center" wrapText="1"/>
    </xf>
    <xf numFmtId="0" fontId="41" fillId="0" borderId="0" xfId="0" applyFont="1" applyFill="1" applyAlignment="1">
      <alignment horizontal="center"/>
    </xf>
    <xf numFmtId="3" fontId="41" fillId="0" borderId="0" xfId="0" applyNumberFormat="1" applyFont="1" applyFill="1" applyAlignment="1">
      <alignment horizontal="center"/>
    </xf>
    <xf numFmtId="0" fontId="41" fillId="0" borderId="0" xfId="0" applyFont="1" applyFill="1"/>
    <xf numFmtId="3" fontId="41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27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0" xfId="0" applyFont="1" applyFill="1" applyBorder="1"/>
    <xf numFmtId="0" fontId="43" fillId="0" borderId="10" xfId="0" applyFont="1" applyFill="1" applyBorder="1" applyAlignment="1">
      <alignment horizontal="left" vertical="center" wrapText="1"/>
    </xf>
    <xf numFmtId="4" fontId="41" fillId="0" borderId="0" xfId="0" applyNumberFormat="1" applyFont="1" applyFill="1" applyAlignment="1">
      <alignment horizontal="center"/>
    </xf>
    <xf numFmtId="0" fontId="40" fillId="0" borderId="10" xfId="0" applyFont="1" applyFill="1" applyBorder="1" applyAlignment="1">
      <alignment horizontal="left" vertical="center" wrapText="1"/>
    </xf>
    <xf numFmtId="4" fontId="41" fillId="0" borderId="0" xfId="0" applyNumberFormat="1" applyFont="1" applyFill="1"/>
    <xf numFmtId="0" fontId="41" fillId="0" borderId="0" xfId="0" applyFont="1" applyFill="1" applyBorder="1" applyAlignment="1">
      <alignment wrapText="1"/>
    </xf>
    <xf numFmtId="0" fontId="44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3" fontId="45" fillId="0" borderId="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0" fillId="0" borderId="0" xfId="0" applyFont="1" applyFill="1" applyBorder="1" applyAlignment="1">
      <alignment vertical="center" wrapText="1"/>
    </xf>
    <xf numFmtId="0" fontId="41" fillId="0" borderId="0" xfId="0" applyFont="1" applyFill="1" applyAlignment="1">
      <alignment horizontal="left"/>
    </xf>
    <xf numFmtId="0" fontId="40" fillId="0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49" fontId="40" fillId="0" borderId="0" xfId="0" applyNumberFormat="1" applyFont="1" applyFill="1" applyAlignment="1">
      <alignment horizontal="center" vertical="center"/>
    </xf>
    <xf numFmtId="0" fontId="43" fillId="0" borderId="0" xfId="0" applyFont="1" applyFill="1" applyAlignment="1">
      <alignment vertical="center" wrapText="1"/>
    </xf>
    <xf numFmtId="0" fontId="43" fillId="0" borderId="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6" fillId="15" borderId="10" xfId="0" applyFont="1" applyFill="1" applyBorder="1" applyAlignment="1">
      <alignment vertical="center" wrapText="1"/>
    </xf>
    <xf numFmtId="0" fontId="26" fillId="15" borderId="10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1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3" fontId="40" fillId="0" borderId="10" xfId="0" applyNumberFormat="1" applyFont="1" applyBorder="1" applyAlignment="1">
      <alignment horizontal="center" vertical="center" wrapText="1"/>
    </xf>
    <xf numFmtId="170" fontId="23" fillId="0" borderId="10" xfId="21" applyNumberFormat="1" applyFont="1" applyFill="1" applyBorder="1" applyAlignment="1">
      <alignment horizontal="center" vertical="center"/>
    </xf>
    <xf numFmtId="0" fontId="40" fillId="0" borderId="10" xfId="21" applyFont="1" applyBorder="1" applyAlignment="1">
      <alignment horizontal="center" vertical="center"/>
    </xf>
    <xf numFmtId="169" fontId="40" fillId="0" borderId="10" xfId="21" applyNumberFormat="1" applyFont="1" applyFill="1" applyBorder="1" applyAlignment="1">
      <alignment horizontal="center" vertical="center"/>
    </xf>
    <xf numFmtId="0" fontId="40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vertical="center"/>
    </xf>
    <xf numFmtId="0" fontId="43" fillId="0" borderId="0" xfId="0" applyFont="1" applyFill="1" applyBorder="1" applyAlignment="1">
      <alignment horizontal="left" vertical="center"/>
    </xf>
    <xf numFmtId="4" fontId="40" fillId="0" borderId="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/>
    </xf>
    <xf numFmtId="170" fontId="40" fillId="0" borderId="10" xfId="21" applyNumberFormat="1" applyFont="1" applyFill="1" applyBorder="1" applyAlignment="1">
      <alignment horizontal="center" vertical="center"/>
    </xf>
    <xf numFmtId="4" fontId="40" fillId="0" borderId="10" xfId="0" applyNumberFormat="1" applyFont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3" fillId="0" borderId="0" xfId="0" applyFont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28" fillId="0" borderId="13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1" fillId="0" borderId="0" xfId="28" applyFont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1" fillId="0" borderId="0" xfId="28" applyFont="1" applyAlignment="1">
      <alignment horizontal="left" vertical="center"/>
    </xf>
    <xf numFmtId="0" fontId="41" fillId="0" borderId="0" xfId="0" applyFont="1" applyFill="1" applyAlignment="1">
      <alignment horizontal="left"/>
    </xf>
    <xf numFmtId="0" fontId="41" fillId="0" borderId="14" xfId="27" applyFont="1" applyFill="1" applyBorder="1" applyAlignment="1">
      <alignment horizontal="left" vertical="center" wrapText="1"/>
    </xf>
    <xf numFmtId="0" fontId="41" fillId="0" borderId="15" xfId="27" applyFont="1" applyFill="1" applyBorder="1" applyAlignment="1">
      <alignment horizontal="left" vertical="center" wrapText="1"/>
    </xf>
    <xf numFmtId="0" fontId="41" fillId="0" borderId="11" xfId="27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49" fontId="40" fillId="0" borderId="0" xfId="0" applyNumberFormat="1" applyFont="1" applyFill="1" applyBorder="1" applyAlignment="1">
      <alignment horizontal="left" vertical="center"/>
    </xf>
    <xf numFmtId="4" fontId="40" fillId="0" borderId="14" xfId="0" applyNumberFormat="1" applyFont="1" applyBorder="1" applyAlignment="1">
      <alignment horizontal="center" vertical="center" wrapText="1"/>
    </xf>
    <xf numFmtId="4" fontId="40" fillId="0" borderId="15" xfId="0" applyNumberFormat="1" applyFont="1" applyBorder="1" applyAlignment="1">
      <alignment horizontal="center" vertical="center" wrapText="1"/>
    </xf>
    <xf numFmtId="4" fontId="40" fillId="0" borderId="11" xfId="0" applyNumberFormat="1" applyFont="1" applyBorder="1" applyAlignment="1">
      <alignment horizontal="center" vertical="center" wrapText="1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"/>
  <sheetViews>
    <sheetView view="pageBreakPreview" topLeftCell="A13" zoomScale="70" zoomScaleNormal="70" zoomScaleSheetLayoutView="70" workbookViewId="0">
      <selection activeCell="A31" sqref="A31:G31"/>
    </sheetView>
  </sheetViews>
  <sheetFormatPr defaultRowHeight="15.75" x14ac:dyDescent="0.25"/>
  <cols>
    <col min="1" max="1" width="11" style="35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31" customWidth="1"/>
    <col min="8" max="8" width="16.75" style="31" customWidth="1"/>
    <col min="9" max="9" width="15.125" style="3" customWidth="1"/>
    <col min="10" max="10" width="14" style="4" customWidth="1"/>
    <col min="11" max="11" width="28.62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23" t="s">
        <v>13</v>
      </c>
    </row>
    <row r="2" spans="1:33" ht="18.75" x14ac:dyDescent="0.3">
      <c r="P2" s="24" t="s">
        <v>11</v>
      </c>
    </row>
    <row r="3" spans="1:33" ht="18.75" x14ac:dyDescent="0.3">
      <c r="P3" s="24" t="s">
        <v>12</v>
      </c>
    </row>
    <row r="4" spans="1:33" ht="57" customHeight="1" x14ac:dyDescent="0.25">
      <c r="A4" s="92" t="s">
        <v>14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7"/>
      <c r="R4" s="27"/>
      <c r="S4" s="27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</row>
    <row r="5" spans="1:33" ht="18.75" x14ac:dyDescent="0.3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</row>
    <row r="6" spans="1:33" ht="22.5" customHeight="1" x14ac:dyDescent="0.25">
      <c r="A6" s="94" t="s">
        <v>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29"/>
    </row>
    <row r="7" spans="1:33" ht="22.5" customHeight="1" x14ac:dyDescent="0.25">
      <c r="A7" s="94" t="s">
        <v>51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29"/>
    </row>
    <row r="8" spans="1:33" ht="22.5" customHeight="1" x14ac:dyDescent="0.25">
      <c r="A8" s="94" t="s">
        <v>66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29"/>
    </row>
    <row r="9" spans="1:33" ht="52.5" customHeight="1" x14ac:dyDescent="0.25">
      <c r="A9" s="102" t="s">
        <v>69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</row>
    <row r="10" spans="1:33" ht="22.5" customHeight="1" x14ac:dyDescent="0.25">
      <c r="A10" s="107" t="s">
        <v>70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</row>
    <row r="11" spans="1:33" ht="22.5" customHeight="1" x14ac:dyDescent="0.25">
      <c r="A11" s="107" t="s">
        <v>67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</row>
    <row r="12" spans="1:33" ht="21" customHeight="1" x14ac:dyDescent="0.25">
      <c r="A12" s="107" t="s">
        <v>48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</row>
    <row r="13" spans="1:33" x14ac:dyDescent="0.25">
      <c r="A13" s="107" t="s">
        <v>49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</row>
    <row r="14" spans="1:33" x14ac:dyDescent="0.25">
      <c r="A14" s="107" t="s">
        <v>68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</row>
    <row r="15" spans="1:33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33" s="12" customFormat="1" x14ac:dyDescent="0.25">
      <c r="A16" s="104" t="s">
        <v>6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s="12" customFormat="1" x14ac:dyDescent="0.25">
      <c r="A17" s="105" t="s">
        <v>0</v>
      </c>
      <c r="B17" s="97" t="s">
        <v>1</v>
      </c>
      <c r="C17" s="106" t="s">
        <v>9</v>
      </c>
      <c r="D17" s="106"/>
      <c r="E17" s="106"/>
      <c r="F17" s="106"/>
      <c r="G17" s="106"/>
      <c r="H17" s="106"/>
      <c r="I17" s="106"/>
      <c r="J17" s="106" t="s">
        <v>10</v>
      </c>
      <c r="K17" s="106"/>
      <c r="L17" s="106"/>
      <c r="M17" s="106"/>
      <c r="N17" s="106"/>
      <c r="O17" s="106"/>
      <c r="P17" s="106"/>
    </row>
    <row r="18" spans="1:17" s="12" customFormat="1" ht="47.25" customHeight="1" x14ac:dyDescent="0.25">
      <c r="A18" s="105"/>
      <c r="B18" s="97"/>
      <c r="C18" s="97" t="s">
        <v>71</v>
      </c>
      <c r="D18" s="97"/>
      <c r="E18" s="97"/>
      <c r="F18" s="97"/>
      <c r="G18" s="97"/>
      <c r="H18" s="97"/>
      <c r="I18" s="97"/>
      <c r="J18" s="97" t="s">
        <v>71</v>
      </c>
      <c r="K18" s="97"/>
      <c r="L18" s="97"/>
      <c r="M18" s="97"/>
      <c r="N18" s="97"/>
      <c r="O18" s="97"/>
      <c r="P18" s="97"/>
    </row>
    <row r="19" spans="1:17" ht="33.75" customHeight="1" x14ac:dyDescent="0.25">
      <c r="A19" s="105"/>
      <c r="B19" s="97"/>
      <c r="C19" s="97" t="s">
        <v>4</v>
      </c>
      <c r="D19" s="97"/>
      <c r="E19" s="97"/>
      <c r="F19" s="97"/>
      <c r="G19" s="97" t="s">
        <v>26</v>
      </c>
      <c r="H19" s="103"/>
      <c r="I19" s="103"/>
      <c r="J19" s="97" t="s">
        <v>4</v>
      </c>
      <c r="K19" s="97"/>
      <c r="L19" s="97"/>
      <c r="M19" s="97"/>
      <c r="N19" s="97" t="s">
        <v>26</v>
      </c>
      <c r="O19" s="103"/>
      <c r="P19" s="103"/>
    </row>
    <row r="20" spans="1:17" s="6" customFormat="1" ht="63" x14ac:dyDescent="0.25">
      <c r="A20" s="105"/>
      <c r="B20" s="97"/>
      <c r="C20" s="33" t="s">
        <v>8</v>
      </c>
      <c r="D20" s="33" t="s">
        <v>2</v>
      </c>
      <c r="E20" s="33" t="s">
        <v>24</v>
      </c>
      <c r="F20" s="33" t="s">
        <v>3</v>
      </c>
      <c r="G20" s="33" t="s">
        <v>5</v>
      </c>
      <c r="H20" s="33" t="s">
        <v>16</v>
      </c>
      <c r="I20" s="8" t="s">
        <v>15</v>
      </c>
      <c r="J20" s="33" t="s">
        <v>8</v>
      </c>
      <c r="K20" s="33" t="s">
        <v>2</v>
      </c>
      <c r="L20" s="33" t="s">
        <v>24</v>
      </c>
      <c r="M20" s="33" t="s">
        <v>3</v>
      </c>
      <c r="N20" s="33" t="s">
        <v>5</v>
      </c>
      <c r="O20" s="33" t="s">
        <v>16</v>
      </c>
      <c r="P20" s="8" t="s">
        <v>15</v>
      </c>
    </row>
    <row r="21" spans="1:17" s="7" customFormat="1" x14ac:dyDescent="0.25">
      <c r="A21" s="36">
        <v>1</v>
      </c>
      <c r="B21" s="33">
        <v>2</v>
      </c>
      <c r="C21" s="36">
        <v>3</v>
      </c>
      <c r="D21" s="33">
        <v>4</v>
      </c>
      <c r="E21" s="36">
        <v>5</v>
      </c>
      <c r="F21" s="33">
        <v>6</v>
      </c>
      <c r="G21" s="36">
        <v>7</v>
      </c>
      <c r="H21" s="33">
        <v>8</v>
      </c>
      <c r="I21" s="36">
        <v>9</v>
      </c>
      <c r="J21" s="33">
        <v>10</v>
      </c>
      <c r="K21" s="36">
        <v>11</v>
      </c>
      <c r="L21" s="33">
        <v>12</v>
      </c>
      <c r="M21" s="36">
        <v>13</v>
      </c>
      <c r="N21" s="33">
        <v>14</v>
      </c>
      <c r="O21" s="36">
        <v>15</v>
      </c>
      <c r="P21" s="33">
        <v>16</v>
      </c>
    </row>
    <row r="22" spans="1:17" s="12" customFormat="1" ht="37.5" x14ac:dyDescent="0.25">
      <c r="A22" s="37">
        <v>5</v>
      </c>
      <c r="B22" s="9" t="s">
        <v>62</v>
      </c>
      <c r="C22" s="33"/>
      <c r="D22" s="33" t="s">
        <v>59</v>
      </c>
      <c r="E22" s="14">
        <v>1</v>
      </c>
      <c r="F22" s="14" t="s">
        <v>57</v>
      </c>
      <c r="G22" s="10" t="s">
        <v>58</v>
      </c>
      <c r="H22" s="11">
        <v>38</v>
      </c>
      <c r="I22" s="11">
        <v>38</v>
      </c>
      <c r="J22" s="33"/>
      <c r="K22" s="76" t="s">
        <v>59</v>
      </c>
      <c r="L22" s="8">
        <v>1</v>
      </c>
      <c r="M22" s="33" t="s">
        <v>57</v>
      </c>
      <c r="N22" s="77" t="s">
        <v>58</v>
      </c>
      <c r="O22" s="77">
        <v>38</v>
      </c>
      <c r="P22" s="75">
        <f>O22*L22*Q22</f>
        <v>38</v>
      </c>
      <c r="Q22" s="12">
        <v>1</v>
      </c>
    </row>
    <row r="23" spans="1:17" s="12" customFormat="1" ht="31.5" x14ac:dyDescent="0.25">
      <c r="A23" s="37"/>
      <c r="B23" s="9" t="s">
        <v>62</v>
      </c>
      <c r="C23" s="33"/>
      <c r="D23" s="33" t="s">
        <v>61</v>
      </c>
      <c r="E23" s="14">
        <v>1</v>
      </c>
      <c r="F23" s="14" t="s">
        <v>63</v>
      </c>
      <c r="G23" s="10" t="s">
        <v>60</v>
      </c>
      <c r="H23" s="11">
        <v>302</v>
      </c>
      <c r="I23" s="11">
        <v>302</v>
      </c>
      <c r="J23" s="33"/>
      <c r="K23" s="76" t="s">
        <v>61</v>
      </c>
      <c r="L23" s="8">
        <v>1</v>
      </c>
      <c r="M23" s="33" t="s">
        <v>63</v>
      </c>
      <c r="N23" s="77" t="s">
        <v>60</v>
      </c>
      <c r="O23" s="77">
        <v>302</v>
      </c>
      <c r="P23" s="75">
        <f>O23*L23*Q23</f>
        <v>302</v>
      </c>
      <c r="Q23" s="12">
        <v>1</v>
      </c>
    </row>
    <row r="24" spans="1:17" s="12" customFormat="1" x14ac:dyDescent="0.25">
      <c r="A24" s="37">
        <v>6</v>
      </c>
      <c r="B24" s="9" t="s">
        <v>7</v>
      </c>
      <c r="C24" s="33"/>
      <c r="D24" s="13"/>
      <c r="E24" s="1"/>
      <c r="F24" s="13"/>
      <c r="G24" s="13"/>
      <c r="H24" s="13"/>
      <c r="I24" s="11"/>
      <c r="J24" s="33"/>
      <c r="K24" s="13"/>
      <c r="L24" s="1"/>
      <c r="M24" s="13"/>
      <c r="N24" s="13"/>
      <c r="O24" s="13"/>
      <c r="P24" s="11"/>
    </row>
    <row r="25" spans="1:17" s="12" customFormat="1" ht="63" x14ac:dyDescent="0.25">
      <c r="A25" s="37" t="s">
        <v>23</v>
      </c>
      <c r="B25" s="9" t="s">
        <v>21</v>
      </c>
      <c r="C25" s="33">
        <v>10</v>
      </c>
      <c r="D25" s="33" t="s">
        <v>64</v>
      </c>
      <c r="E25" s="1">
        <v>1</v>
      </c>
      <c r="F25" s="33" t="s">
        <v>53</v>
      </c>
      <c r="G25" s="10" t="s">
        <v>65</v>
      </c>
      <c r="H25" s="1">
        <v>40</v>
      </c>
      <c r="I25" s="11">
        <v>40</v>
      </c>
      <c r="J25" s="33">
        <v>10</v>
      </c>
      <c r="K25" s="33" t="s">
        <v>64</v>
      </c>
      <c r="L25" s="1">
        <v>1</v>
      </c>
      <c r="M25" s="33" t="s">
        <v>53</v>
      </c>
      <c r="N25" s="10" t="s">
        <v>65</v>
      </c>
      <c r="O25" s="1">
        <v>40</v>
      </c>
      <c r="P25" s="11">
        <f>O25</f>
        <v>40</v>
      </c>
    </row>
    <row r="26" spans="1:17" s="12" customFormat="1" ht="54.75" customHeight="1" x14ac:dyDescent="0.25">
      <c r="A26" s="37"/>
      <c r="B26" s="28" t="s">
        <v>22</v>
      </c>
      <c r="C26" s="34" t="s">
        <v>25</v>
      </c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15">
        <v>380</v>
      </c>
      <c r="J26" s="34" t="s">
        <v>25</v>
      </c>
      <c r="K26" s="34" t="s">
        <v>25</v>
      </c>
      <c r="L26" s="34" t="s">
        <v>25</v>
      </c>
      <c r="M26" s="34" t="s">
        <v>25</v>
      </c>
      <c r="N26" s="34" t="s">
        <v>25</v>
      </c>
      <c r="O26" s="34" t="s">
        <v>25</v>
      </c>
      <c r="P26" s="11">
        <f>SUM(P22:P25)</f>
        <v>380</v>
      </c>
    </row>
    <row r="27" spans="1:17" s="12" customFormat="1" x14ac:dyDescent="0.25">
      <c r="A27" s="38"/>
      <c r="B27" s="18"/>
      <c r="C27" s="17"/>
      <c r="D27" s="17"/>
      <c r="E27" s="17"/>
      <c r="F27" s="17"/>
      <c r="G27" s="17"/>
      <c r="H27" s="19"/>
      <c r="I27" s="20"/>
      <c r="J27" s="3"/>
      <c r="K27" s="4"/>
      <c r="L27" s="4"/>
    </row>
    <row r="28" spans="1:17" s="29" customFormat="1" ht="18.75" customHeight="1" x14ac:dyDescent="0.25">
      <c r="A28" s="96"/>
      <c r="B28" s="96"/>
      <c r="C28" s="96"/>
      <c r="D28" s="96"/>
      <c r="E28" s="96"/>
      <c r="F28" s="96"/>
      <c r="G28" s="96"/>
      <c r="H28" s="32"/>
      <c r="I28" s="22"/>
    </row>
    <row r="29" spans="1:17" s="29" customFormat="1" ht="41.25" customHeight="1" x14ac:dyDescent="0.25">
      <c r="A29" s="96"/>
      <c r="B29" s="96"/>
      <c r="C29" s="96"/>
      <c r="D29" s="96"/>
      <c r="E29" s="96"/>
      <c r="F29" s="96"/>
      <c r="G29" s="96"/>
      <c r="H29" s="32"/>
      <c r="I29" s="22"/>
    </row>
    <row r="30" spans="1:17" s="29" customFormat="1" ht="38.25" customHeight="1" x14ac:dyDescent="0.25">
      <c r="A30" s="96"/>
      <c r="B30" s="96"/>
      <c r="C30" s="96"/>
      <c r="D30" s="96"/>
      <c r="E30" s="96"/>
      <c r="F30" s="96"/>
      <c r="G30" s="96"/>
      <c r="H30" s="40"/>
      <c r="I30" s="22"/>
    </row>
    <row r="31" spans="1:17" s="29" customFormat="1" ht="18.75" customHeight="1" x14ac:dyDescent="0.25">
      <c r="A31" s="98"/>
      <c r="B31" s="98"/>
      <c r="C31" s="98"/>
      <c r="D31" s="98"/>
      <c r="E31" s="98"/>
      <c r="F31" s="98"/>
      <c r="G31" s="98"/>
      <c r="H31" s="32"/>
      <c r="I31" s="22"/>
    </row>
    <row r="32" spans="1:17" s="29" customFormat="1" ht="217.5" customHeight="1" x14ac:dyDescent="0.25">
      <c r="A32" s="99"/>
      <c r="B32" s="100"/>
      <c r="C32" s="100"/>
      <c r="D32" s="100"/>
      <c r="E32" s="100"/>
      <c r="F32" s="100"/>
      <c r="G32" s="100"/>
      <c r="H32" s="32"/>
      <c r="I32" s="22"/>
    </row>
    <row r="33" spans="1:7" ht="53.25" customHeight="1" x14ac:dyDescent="0.25">
      <c r="A33" s="99"/>
      <c r="B33" s="101"/>
      <c r="C33" s="101"/>
      <c r="D33" s="101"/>
      <c r="E33" s="101"/>
      <c r="F33" s="101"/>
      <c r="G33" s="101"/>
    </row>
    <row r="34" spans="1:7" x14ac:dyDescent="0.25">
      <c r="A34" s="95"/>
      <c r="B34" s="95"/>
      <c r="C34" s="95"/>
      <c r="D34" s="95"/>
      <c r="E34" s="95"/>
      <c r="F34" s="95"/>
      <c r="G34" s="95"/>
    </row>
    <row r="35" spans="1:7" x14ac:dyDescent="0.25">
      <c r="B35" s="40"/>
    </row>
    <row r="39" spans="1:7" x14ac:dyDescent="0.25">
      <c r="B39" s="40"/>
    </row>
  </sheetData>
  <mergeCells count="29">
    <mergeCell ref="A9:P9"/>
    <mergeCell ref="G19:I19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A10:P10"/>
    <mergeCell ref="A11:P11"/>
    <mergeCell ref="A12:P12"/>
    <mergeCell ref="A13:P13"/>
    <mergeCell ref="A14:P14"/>
    <mergeCell ref="A34:G34"/>
    <mergeCell ref="A28:G28"/>
    <mergeCell ref="A29:G29"/>
    <mergeCell ref="A30:G30"/>
    <mergeCell ref="J19:M19"/>
    <mergeCell ref="A31:G31"/>
    <mergeCell ref="A32:G32"/>
    <mergeCell ref="A33:G33"/>
    <mergeCell ref="A4:P4"/>
    <mergeCell ref="A5:P5"/>
    <mergeCell ref="A6:P6"/>
    <mergeCell ref="A7:P7"/>
    <mergeCell ref="A8:P8"/>
  </mergeCells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topLeftCell="A19" zoomScale="70" zoomScaleNormal="70" zoomScaleSheetLayoutView="70" workbookViewId="0">
      <selection activeCell="H24" sqref="H24"/>
    </sheetView>
  </sheetViews>
  <sheetFormatPr defaultRowHeight="15.75" x14ac:dyDescent="0.25"/>
  <cols>
    <col min="1" max="1" width="6.375" style="46" customWidth="1"/>
    <col min="2" max="2" width="26.375" style="47" customWidth="1"/>
    <col min="3" max="3" width="14" style="48" customWidth="1"/>
    <col min="4" max="4" width="23.5" style="47" customWidth="1"/>
    <col min="5" max="5" width="16.875" style="48" customWidth="1"/>
    <col min="6" max="6" width="9.625" style="48" customWidth="1"/>
    <col min="7" max="8" width="9.625" style="49" customWidth="1"/>
    <col min="9" max="9" width="9.625" style="50" customWidth="1"/>
    <col min="10" max="13" width="9.625" style="51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customHeight="1" x14ac:dyDescent="0.25">
      <c r="P1" s="23" t="s">
        <v>13</v>
      </c>
    </row>
    <row r="2" spans="1:17" ht="24" customHeight="1" x14ac:dyDescent="0.3">
      <c r="P2" s="24" t="s">
        <v>11</v>
      </c>
    </row>
    <row r="3" spans="1:17" ht="24" customHeight="1" x14ac:dyDescent="0.3">
      <c r="P3" s="24" t="s">
        <v>12</v>
      </c>
      <c r="Q3" s="29"/>
    </row>
    <row r="4" spans="1:17" ht="54" customHeight="1" x14ac:dyDescent="0.25">
      <c r="B4" s="92" t="s">
        <v>14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7"/>
      <c r="P4" s="27"/>
      <c r="Q4" s="32"/>
    </row>
    <row r="5" spans="1:17" ht="22.5" customHeight="1" x14ac:dyDescent="0.3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29"/>
    </row>
    <row r="6" spans="1:17" ht="22.5" customHeight="1" x14ac:dyDescent="0.25">
      <c r="A6" s="94" t="s">
        <v>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29"/>
    </row>
    <row r="7" spans="1:17" ht="22.5" customHeight="1" x14ac:dyDescent="0.25">
      <c r="A7" s="94" t="s">
        <v>51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29"/>
    </row>
    <row r="8" spans="1:17" ht="22.5" customHeight="1" x14ac:dyDescent="0.25">
      <c r="A8" s="94" t="s">
        <v>72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29"/>
    </row>
    <row r="9" spans="1:17" ht="52.5" customHeight="1" x14ac:dyDescent="0.25">
      <c r="A9" s="102" t="s">
        <v>69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</row>
    <row r="10" spans="1:17" ht="22.5" customHeight="1" x14ac:dyDescent="0.25">
      <c r="A10" s="86" t="s">
        <v>73</v>
      </c>
      <c r="B10" s="86"/>
      <c r="C10" s="86"/>
      <c r="D10" s="86" t="s">
        <v>74</v>
      </c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</row>
    <row r="11" spans="1:17" ht="22.5" customHeight="1" x14ac:dyDescent="0.25">
      <c r="A11" s="107" t="s">
        <v>75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</row>
    <row r="12" spans="1:17" ht="21" customHeight="1" x14ac:dyDescent="0.25">
      <c r="A12" s="107" t="s">
        <v>48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</row>
    <row r="13" spans="1:17" x14ac:dyDescent="0.25">
      <c r="A13" s="107" t="s">
        <v>49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</row>
    <row r="14" spans="1:17" x14ac:dyDescent="0.25">
      <c r="A14" s="107" t="s">
        <v>68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</row>
    <row r="15" spans="1:17" x14ac:dyDescent="0.25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</row>
    <row r="16" spans="1:17" ht="47.25" customHeight="1" x14ac:dyDescent="0.25">
      <c r="A16" s="109" t="s">
        <v>19</v>
      </c>
      <c r="B16" s="110"/>
      <c r="C16" s="110"/>
      <c r="D16" s="111"/>
      <c r="E16" s="79"/>
      <c r="F16" s="52"/>
      <c r="G16" s="53"/>
      <c r="H16" s="53"/>
      <c r="I16" s="53"/>
      <c r="J16" s="53"/>
      <c r="K16" s="53"/>
      <c r="L16" s="53"/>
      <c r="M16" s="53"/>
      <c r="N16" s="16"/>
      <c r="O16" s="21"/>
      <c r="P16" s="41"/>
    </row>
    <row r="17" spans="1:16" ht="55.5" customHeight="1" x14ac:dyDescent="0.25">
      <c r="A17" s="39" t="s">
        <v>0</v>
      </c>
      <c r="B17" s="42" t="s">
        <v>18</v>
      </c>
      <c r="C17" s="54" t="s">
        <v>9</v>
      </c>
      <c r="D17" s="55" t="s">
        <v>10</v>
      </c>
      <c r="E17" s="49"/>
      <c r="F17" s="56"/>
      <c r="G17" s="56"/>
      <c r="H17" s="80"/>
      <c r="I17" s="80"/>
      <c r="J17" s="80"/>
      <c r="K17" s="80"/>
      <c r="L17" s="80"/>
      <c r="M17" s="80"/>
      <c r="N17" s="22"/>
      <c r="O17" s="32"/>
      <c r="P17" s="41"/>
    </row>
    <row r="18" spans="1:16" ht="22.5" customHeight="1" x14ac:dyDescent="0.25">
      <c r="A18" s="39">
        <v>1</v>
      </c>
      <c r="B18" s="42">
        <v>2</v>
      </c>
      <c r="C18" s="54">
        <v>3</v>
      </c>
      <c r="D18" s="42">
        <v>4</v>
      </c>
      <c r="E18" s="49"/>
      <c r="F18" s="56"/>
      <c r="G18" s="52"/>
      <c r="H18" s="79"/>
      <c r="I18" s="79"/>
      <c r="J18" s="79"/>
      <c r="K18" s="79"/>
      <c r="L18" s="79"/>
      <c r="M18" s="79"/>
      <c r="N18" s="29"/>
      <c r="O18" s="29"/>
      <c r="P18" s="41"/>
    </row>
    <row r="19" spans="1:16" ht="90" x14ac:dyDescent="0.25">
      <c r="A19" s="30">
        <v>1</v>
      </c>
      <c r="B19" s="43" t="s">
        <v>20</v>
      </c>
      <c r="C19" s="44">
        <v>380</v>
      </c>
      <c r="D19" s="44">
        <f>т2!P26</f>
        <v>380</v>
      </c>
      <c r="E19" s="49"/>
      <c r="F19" s="79"/>
      <c r="G19" s="52"/>
      <c r="H19" s="53"/>
      <c r="I19" s="53"/>
      <c r="J19" s="53"/>
      <c r="K19" s="53"/>
      <c r="L19" s="53"/>
      <c r="M19" s="53"/>
      <c r="N19" s="29"/>
      <c r="O19" s="29"/>
      <c r="P19" s="41"/>
    </row>
    <row r="20" spans="1:16" ht="26.25" customHeight="1" x14ac:dyDescent="0.25">
      <c r="A20" s="30">
        <v>2</v>
      </c>
      <c r="B20" s="43" t="s">
        <v>52</v>
      </c>
      <c r="C20" s="44">
        <v>76</v>
      </c>
      <c r="D20" s="45">
        <f>D19*20%</f>
        <v>76</v>
      </c>
      <c r="E20" s="49"/>
      <c r="F20" s="116" t="s">
        <v>31</v>
      </c>
      <c r="G20" s="117"/>
      <c r="H20" s="117"/>
      <c r="I20" s="117"/>
      <c r="J20" s="117"/>
      <c r="K20" s="117"/>
      <c r="L20" s="117"/>
      <c r="M20" s="117"/>
      <c r="N20" s="117"/>
      <c r="O20" s="118"/>
    </row>
    <row r="21" spans="1:16" ht="111.75" customHeight="1" x14ac:dyDescent="0.25">
      <c r="A21" s="30">
        <v>3</v>
      </c>
      <c r="B21" s="43" t="s">
        <v>38</v>
      </c>
      <c r="C21" s="44">
        <v>456</v>
      </c>
      <c r="D21" s="45">
        <f>D19+D20</f>
        <v>456</v>
      </c>
      <c r="E21" s="49"/>
      <c r="F21" s="81">
        <v>2018</v>
      </c>
      <c r="G21" s="81">
        <v>2019</v>
      </c>
      <c r="H21" s="81">
        <v>2020</v>
      </c>
      <c r="I21" s="81">
        <v>2021</v>
      </c>
      <c r="J21" s="81">
        <v>2022</v>
      </c>
      <c r="K21" s="81">
        <v>2023</v>
      </c>
      <c r="L21" s="81">
        <v>2024</v>
      </c>
      <c r="M21" s="81">
        <v>2025</v>
      </c>
      <c r="N21" s="81">
        <v>2026</v>
      </c>
      <c r="O21" s="81">
        <v>2027</v>
      </c>
    </row>
    <row r="22" spans="1:16" ht="48.75" x14ac:dyDescent="0.25">
      <c r="A22" s="30" t="s">
        <v>28</v>
      </c>
      <c r="B22" s="57" t="s">
        <v>39</v>
      </c>
      <c r="C22" s="44">
        <v>558.501891109344</v>
      </c>
      <c r="D22" s="45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586.98650774141481</v>
      </c>
      <c r="E22" s="58"/>
      <c r="F22" s="83">
        <v>105.3</v>
      </c>
      <c r="G22" s="84">
        <v>106.8</v>
      </c>
      <c r="H22" s="84">
        <v>106.2</v>
      </c>
      <c r="I22" s="85">
        <v>105.1</v>
      </c>
      <c r="J22" s="90">
        <v>105.10035646544816</v>
      </c>
      <c r="K22" s="82">
        <v>104.90017622301767</v>
      </c>
      <c r="L22" s="91">
        <v>104.70002730372529</v>
      </c>
      <c r="M22" s="91">
        <v>104.70002730372529</v>
      </c>
      <c r="N22" s="91">
        <v>104.70002730372529</v>
      </c>
      <c r="O22" s="91">
        <v>104.70002730372529</v>
      </c>
    </row>
    <row r="23" spans="1:16" ht="64.5" x14ac:dyDescent="0.25">
      <c r="A23" s="30" t="s">
        <v>29</v>
      </c>
      <c r="B23" s="59" t="s">
        <v>40</v>
      </c>
      <c r="C23" s="44">
        <v>0</v>
      </c>
      <c r="D23" s="44">
        <v>0</v>
      </c>
      <c r="E23" s="51"/>
      <c r="F23" s="51"/>
      <c r="G23" s="53"/>
      <c r="H23" s="53" t="s">
        <v>17</v>
      </c>
      <c r="I23" s="53"/>
      <c r="J23" s="53"/>
      <c r="K23" s="53"/>
      <c r="L23" s="53"/>
      <c r="M23" s="53"/>
    </row>
    <row r="24" spans="1:16" ht="51.75" x14ac:dyDescent="0.25">
      <c r="A24" s="30" t="s">
        <v>30</v>
      </c>
      <c r="B24" s="59" t="s">
        <v>41</v>
      </c>
      <c r="C24" s="44">
        <v>456</v>
      </c>
      <c r="D24" s="44">
        <f>D21-D23</f>
        <v>456</v>
      </c>
      <c r="E24" s="51"/>
      <c r="F24" s="60"/>
      <c r="G24" s="53"/>
      <c r="H24" s="53"/>
      <c r="I24" s="53"/>
      <c r="J24" s="53"/>
      <c r="K24" s="53"/>
      <c r="L24" s="53"/>
      <c r="M24" s="53"/>
      <c r="P24" s="29"/>
    </row>
    <row r="25" spans="1:16" ht="78.75" x14ac:dyDescent="0.25">
      <c r="A25" s="30" t="s">
        <v>27</v>
      </c>
      <c r="B25" s="59" t="s">
        <v>42</v>
      </c>
      <c r="C25" s="44">
        <v>229.928998072544</v>
      </c>
      <c r="D25" s="44">
        <f>SUM(D26:D30)</f>
        <v>229.92899807254398</v>
      </c>
      <c r="E25" s="61"/>
      <c r="F25" s="61"/>
      <c r="G25" s="62"/>
      <c r="H25" s="62"/>
      <c r="I25" s="62"/>
      <c r="J25" s="62"/>
      <c r="K25" s="62"/>
      <c r="L25" s="62"/>
      <c r="M25" s="62"/>
      <c r="P25" s="29"/>
    </row>
    <row r="26" spans="1:16" ht="16.5" x14ac:dyDescent="0.25">
      <c r="A26" s="30" t="s">
        <v>54</v>
      </c>
      <c r="B26" s="89" t="s">
        <v>76</v>
      </c>
      <c r="C26" s="44">
        <v>0</v>
      </c>
      <c r="D26" s="44">
        <f>VLOOKUP($D$10,'[1]Формат ИПР'!$D:$DG,66,0)*1000</f>
        <v>0</v>
      </c>
      <c r="E26" s="51"/>
      <c r="F26" s="51"/>
      <c r="G26" s="51"/>
      <c r="H26" s="51"/>
      <c r="I26" s="51"/>
      <c r="P26" s="29"/>
    </row>
    <row r="27" spans="1:16" ht="16.5" x14ac:dyDescent="0.25">
      <c r="A27" s="30" t="s">
        <v>55</v>
      </c>
      <c r="B27" s="89" t="s">
        <v>77</v>
      </c>
      <c r="C27" s="44">
        <v>0</v>
      </c>
      <c r="D27" s="44">
        <f>VLOOKUP($D$10,'[1]Формат ИПР'!$D:$DG,68,0)*1000</f>
        <v>0</v>
      </c>
      <c r="E27" s="51"/>
      <c r="F27" s="51"/>
      <c r="G27" s="51"/>
      <c r="H27" s="51"/>
      <c r="I27" s="51"/>
    </row>
    <row r="28" spans="1:16" ht="16.5" x14ac:dyDescent="0.25">
      <c r="A28" s="30" t="s">
        <v>56</v>
      </c>
      <c r="B28" s="89" t="s">
        <v>78</v>
      </c>
      <c r="C28" s="44">
        <v>0</v>
      </c>
      <c r="D28" s="44">
        <f>VLOOKUP($D$10,'[1]Формат ИПР'!$D:$DG,70,0)*1000</f>
        <v>0</v>
      </c>
      <c r="E28" s="63"/>
      <c r="F28" s="51"/>
      <c r="G28" s="51"/>
      <c r="H28" s="51"/>
      <c r="I28" s="51"/>
    </row>
    <row r="29" spans="1:16" ht="16.5" x14ac:dyDescent="0.25">
      <c r="A29" s="30" t="s">
        <v>32</v>
      </c>
      <c r="B29" s="89" t="s">
        <v>79</v>
      </c>
      <c r="C29" s="44">
        <v>229.928998072544</v>
      </c>
      <c r="D29" s="44">
        <f>VLOOKUP($D$10,'[1]Формат ИПР'!$D:$DG,72,0)*1000</f>
        <v>0</v>
      </c>
      <c r="E29" s="63"/>
      <c r="F29" s="51"/>
      <c r="G29" s="51"/>
      <c r="H29" s="51"/>
      <c r="I29" s="51"/>
    </row>
    <row r="30" spans="1:16" ht="16.5" x14ac:dyDescent="0.25">
      <c r="A30" s="30" t="s">
        <v>33</v>
      </c>
      <c r="B30" s="89" t="s">
        <v>80</v>
      </c>
      <c r="C30" s="44">
        <v>0</v>
      </c>
      <c r="D30" s="44">
        <f>VLOOKUP($D$10,'[1]Формат ИПР'!$D:$DG,74,0)*1000</f>
        <v>229.92899807254398</v>
      </c>
      <c r="E30" s="63"/>
      <c r="F30" s="64"/>
      <c r="G30" s="51"/>
      <c r="H30" s="51"/>
      <c r="I30" s="51"/>
    </row>
    <row r="31" spans="1:16" ht="16.5" x14ac:dyDescent="0.25">
      <c r="A31" s="30" t="s">
        <v>81</v>
      </c>
      <c r="B31" s="89" t="s">
        <v>82</v>
      </c>
      <c r="C31" s="44"/>
      <c r="D31" s="44">
        <f>VLOOKUP($D$10,'[1]Формат ИПР'!$D:$DG,75,0)*1000</f>
        <v>0</v>
      </c>
      <c r="E31" s="63"/>
      <c r="F31" s="64"/>
      <c r="G31" s="51"/>
      <c r="H31" s="51"/>
      <c r="I31" s="51"/>
    </row>
    <row r="32" spans="1:16" ht="16.5" x14ac:dyDescent="0.25">
      <c r="A32" s="30" t="s">
        <v>83</v>
      </c>
      <c r="B32" s="89" t="s">
        <v>84</v>
      </c>
      <c r="C32" s="44"/>
      <c r="D32" s="44">
        <f>VLOOKUP($D$10,'[1]Формат ИПР'!$D:$DG,77,0)*1000</f>
        <v>0</v>
      </c>
      <c r="E32" s="63"/>
      <c r="F32" s="64"/>
      <c r="G32" s="51"/>
      <c r="H32" s="51"/>
      <c r="I32" s="51"/>
    </row>
    <row r="33" spans="1:16" ht="16.5" x14ac:dyDescent="0.25">
      <c r="A33" s="30" t="s">
        <v>85</v>
      </c>
      <c r="B33" s="89" t="s">
        <v>86</v>
      </c>
      <c r="C33" s="44"/>
      <c r="D33" s="44">
        <f>VLOOKUP($D$10,'[1]Формат ИПР'!$D:$DG,79,0)*1000</f>
        <v>0</v>
      </c>
      <c r="E33" s="63"/>
      <c r="F33" s="64"/>
      <c r="G33" s="51"/>
      <c r="H33" s="51"/>
      <c r="I33" s="51"/>
    </row>
    <row r="34" spans="1:16" ht="16.5" x14ac:dyDescent="0.25">
      <c r="A34" s="30" t="s">
        <v>87</v>
      </c>
      <c r="B34" s="89" t="s">
        <v>88</v>
      </c>
      <c r="C34" s="44"/>
      <c r="D34" s="44">
        <f>VLOOKUP($D$10,'[1]Формат ИПР'!$D:$DG,81,0)*1000</f>
        <v>0</v>
      </c>
      <c r="E34" s="63"/>
      <c r="F34" s="64"/>
      <c r="G34" s="51"/>
      <c r="H34" s="51"/>
      <c r="I34" s="51"/>
    </row>
    <row r="35" spans="1:16" ht="16.5" x14ac:dyDescent="0.25">
      <c r="A35" s="30" t="s">
        <v>89</v>
      </c>
      <c r="B35" s="89" t="s">
        <v>90</v>
      </c>
      <c r="C35" s="44"/>
      <c r="D35" s="44">
        <f>VLOOKUP($D$10,'[1]Формат ИПР'!$D:$DG,83,0)*1000</f>
        <v>0</v>
      </c>
      <c r="E35" s="63"/>
      <c r="F35" s="64"/>
      <c r="G35" s="51"/>
      <c r="H35" s="51"/>
      <c r="I35" s="51"/>
    </row>
    <row r="36" spans="1:16" ht="16.5" x14ac:dyDescent="0.25">
      <c r="A36" s="30" t="s">
        <v>91</v>
      </c>
      <c r="B36" s="89" t="s">
        <v>92</v>
      </c>
      <c r="C36" s="44"/>
      <c r="D36" s="44">
        <v>0</v>
      </c>
      <c r="E36" s="63"/>
      <c r="F36" s="64"/>
      <c r="G36" s="51"/>
      <c r="H36" s="51"/>
      <c r="I36" s="51"/>
    </row>
    <row r="37" spans="1:16" x14ac:dyDescent="0.25">
      <c r="A37" s="65"/>
      <c r="B37" s="87"/>
      <c r="C37" s="88"/>
      <c r="D37" s="88"/>
      <c r="E37" s="63"/>
      <c r="F37" s="64"/>
      <c r="G37" s="51"/>
      <c r="H37" s="51"/>
      <c r="I37" s="51"/>
    </row>
    <row r="38" spans="1:16" x14ac:dyDescent="0.25">
      <c r="A38" s="65"/>
      <c r="B38" s="87"/>
      <c r="C38" s="88"/>
      <c r="D38" s="88"/>
      <c r="E38" s="63"/>
      <c r="F38" s="64"/>
      <c r="G38" s="51"/>
      <c r="H38" s="51"/>
      <c r="I38" s="51"/>
    </row>
    <row r="39" spans="1:16" x14ac:dyDescent="0.25">
      <c r="A39" s="65"/>
      <c r="B39" s="66"/>
      <c r="C39" s="113"/>
      <c r="D39" s="113"/>
      <c r="E39" s="114"/>
      <c r="F39" s="114"/>
      <c r="G39" s="114"/>
    </row>
    <row r="40" spans="1:16" ht="18" x14ac:dyDescent="0.25">
      <c r="A40" s="115" t="s">
        <v>43</v>
      </c>
      <c r="B40" s="115"/>
      <c r="C40" s="115"/>
      <c r="D40" s="115"/>
      <c r="E40" s="115"/>
      <c r="F40" s="115"/>
      <c r="G40" s="115"/>
    </row>
    <row r="41" spans="1:16" x14ac:dyDescent="0.25">
      <c r="A41" s="112" t="s">
        <v>44</v>
      </c>
      <c r="B41" s="112"/>
      <c r="C41" s="112"/>
      <c r="D41" s="112"/>
      <c r="E41" s="112"/>
      <c r="F41" s="112"/>
      <c r="G41" s="112"/>
    </row>
    <row r="42" spans="1:16" x14ac:dyDescent="0.25">
      <c r="A42" s="112" t="s">
        <v>45</v>
      </c>
      <c r="B42" s="112"/>
      <c r="C42" s="112"/>
      <c r="D42" s="112"/>
      <c r="E42" s="112"/>
      <c r="F42" s="112"/>
      <c r="G42" s="112"/>
      <c r="H42" s="49" t="s">
        <v>17</v>
      </c>
    </row>
    <row r="43" spans="1:16" x14ac:dyDescent="0.25">
      <c r="A43" s="112" t="s">
        <v>46</v>
      </c>
      <c r="B43" s="112"/>
      <c r="C43" s="112"/>
      <c r="D43" s="112"/>
      <c r="E43" s="112"/>
      <c r="F43" s="112"/>
      <c r="G43" s="112"/>
      <c r="H43" s="79"/>
      <c r="I43" s="52"/>
      <c r="J43" s="56"/>
      <c r="K43" s="56"/>
      <c r="L43" s="56"/>
      <c r="M43" s="56"/>
      <c r="N43" s="29"/>
      <c r="O43" s="29"/>
      <c r="P43" s="29"/>
    </row>
    <row r="44" spans="1:16" x14ac:dyDescent="0.25">
      <c r="A44" s="112"/>
      <c r="B44" s="112"/>
      <c r="C44" s="112"/>
      <c r="D44" s="112"/>
      <c r="E44" s="112"/>
      <c r="F44" s="112"/>
      <c r="G44" s="112"/>
      <c r="H44" s="79"/>
      <c r="I44" s="52"/>
      <c r="J44" s="56"/>
      <c r="K44" s="56"/>
      <c r="L44" s="56"/>
      <c r="M44" s="56"/>
      <c r="N44" s="29"/>
      <c r="O44" s="29"/>
      <c r="P44" s="29"/>
    </row>
    <row r="45" spans="1:16" x14ac:dyDescent="0.25">
      <c r="A45" s="108" t="s">
        <v>47</v>
      </c>
      <c r="B45" s="108"/>
      <c r="C45" s="108"/>
      <c r="D45" s="67"/>
      <c r="E45" s="67" t="s">
        <v>35</v>
      </c>
      <c r="F45" s="68"/>
      <c r="G45" s="68"/>
      <c r="H45" s="79"/>
      <c r="I45" s="52"/>
      <c r="J45" s="56"/>
      <c r="K45" s="56"/>
      <c r="L45" s="56"/>
      <c r="M45" s="56"/>
      <c r="N45" s="29"/>
      <c r="O45" s="29"/>
    </row>
    <row r="46" spans="1:16" x14ac:dyDescent="0.25">
      <c r="A46" s="69"/>
      <c r="C46" s="49"/>
      <c r="D46" s="49" t="s">
        <v>34</v>
      </c>
      <c r="E46" s="67"/>
      <c r="F46" s="68"/>
      <c r="G46" s="68"/>
      <c r="H46" s="79"/>
      <c r="I46" s="52"/>
      <c r="J46" s="56"/>
      <c r="K46" s="56"/>
      <c r="L46" s="56"/>
      <c r="M46" s="56"/>
      <c r="N46" s="29"/>
      <c r="O46" s="29"/>
    </row>
    <row r="47" spans="1:16" x14ac:dyDescent="0.25">
      <c r="A47" s="69"/>
      <c r="B47" s="49"/>
      <c r="C47" s="49"/>
      <c r="D47" s="67"/>
      <c r="E47" s="67"/>
      <c r="F47" s="68"/>
      <c r="G47" s="68"/>
      <c r="H47" s="51"/>
      <c r="I47" s="52"/>
      <c r="J47" s="56"/>
      <c r="K47" s="56"/>
      <c r="L47" s="56"/>
      <c r="M47" s="56"/>
      <c r="N47" s="29"/>
      <c r="O47" s="29"/>
    </row>
    <row r="48" spans="1:16" x14ac:dyDescent="0.25">
      <c r="A48" s="108" t="s">
        <v>36</v>
      </c>
      <c r="B48" s="108"/>
      <c r="C48" s="108"/>
      <c r="D48" s="70"/>
      <c r="E48" s="70" t="s">
        <v>37</v>
      </c>
      <c r="F48" s="71"/>
      <c r="G48" s="71"/>
      <c r="H48" s="79"/>
      <c r="I48" s="52"/>
      <c r="J48" s="56"/>
      <c r="K48" s="56"/>
      <c r="L48" s="56"/>
      <c r="M48" s="56"/>
      <c r="N48" s="29"/>
      <c r="O48" s="29"/>
    </row>
    <row r="49" spans="1:15" x14ac:dyDescent="0.25">
      <c r="A49" s="72"/>
      <c r="C49" s="49"/>
      <c r="D49" s="49" t="s">
        <v>34</v>
      </c>
      <c r="E49" s="73"/>
      <c r="F49" s="74"/>
      <c r="G49" s="74"/>
      <c r="H49" s="79"/>
      <c r="I49" s="52"/>
      <c r="J49" s="56"/>
      <c r="K49" s="56"/>
      <c r="L49" s="56"/>
      <c r="M49" s="56"/>
      <c r="N49" s="29"/>
      <c r="O49" s="29"/>
    </row>
  </sheetData>
  <mergeCells count="22">
    <mergeCell ref="F20:O20"/>
    <mergeCell ref="C39:D39"/>
    <mergeCell ref="E39:G39"/>
    <mergeCell ref="A40:G40"/>
    <mergeCell ref="A41:G41"/>
    <mergeCell ref="A42:G42"/>
    <mergeCell ref="A45:C45"/>
    <mergeCell ref="A48:C48"/>
    <mergeCell ref="A16:D16"/>
    <mergeCell ref="B4:N4"/>
    <mergeCell ref="A5:P5"/>
    <mergeCell ref="A6:P6"/>
    <mergeCell ref="A7:P7"/>
    <mergeCell ref="A8:P8"/>
    <mergeCell ref="A9:P9"/>
    <mergeCell ref="A43:G43"/>
    <mergeCell ref="A11:P11"/>
    <mergeCell ref="A12:P12"/>
    <mergeCell ref="A13:P13"/>
    <mergeCell ref="A14:P14"/>
    <mergeCell ref="A15:P15"/>
    <mergeCell ref="A44:G4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т2</vt:lpstr>
      <vt:lpstr>т6</vt:lpstr>
      <vt:lpstr>т2!Заголовки_для_печати</vt:lpstr>
      <vt:lpstr>т6!Заголовки_для_печати</vt:lpstr>
      <vt:lpstr>т2!Область_печати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2022-03-25T13:18:14Z</dcterms:modified>
</cp:coreProperties>
</file>